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Инструкция" sheetId="1" state="visible" r:id="rId3"/>
    <sheet name="Матрица KPI" sheetId="2" state="visible" r:id="rId4"/>
    <sheet name="Пример" sheetId="3" state="visible" r:id="rId5"/>
    <sheet name="Справочник KPI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<sst xmlns="http://schemas.openxmlformats.org/spreadsheetml/2006/main" count="144" uniqueCount="92">
  <si>
    <t xml:space="preserve">Шаблон матрицы KPI торгового представителя</t>
  </si>
  <si>
    <t xml:space="preserve">Шаблон к статье «KPI торгового представителя: какие показатели ставить и как считать» (sys4tec.com).</t>
  </si>
  <si>
    <t xml:space="preserve">Как пользоваться</t>
  </si>
  <si>
    <t xml:space="preserve">1. Откройте лист «Матрица KPI» и задайте оклад, целевую премию и пороги (по умолчанию 80% и 120%).</t>
  </si>
  <si>
    <t xml:space="preserve">2. Оставьте 3–5 показателей из семи: у ненужных удалите строку или поставьте вес 0%. Сумма весов должна быть 100%.</t>
  </si>
  <si>
    <t xml:space="preserve">3. Внесите план и факт за период. Выполнение, коэффициенты, премия и зарплата посчитаются автоматически.</t>
  </si>
  <si>
    <t xml:space="preserve">4. Лист «Пример» — расчет из статьи: ТП с территорией 120 точек, 4 KPI, итог 95,6%, премия 38 240 ₽.</t>
  </si>
  <si>
    <t xml:space="preserve">5. Лист «Справочник KPI» — формулы и источники данных по каждому показателю.</t>
  </si>
  <si>
    <t xml:space="preserve">Обозначения</t>
  </si>
  <si>
    <t xml:space="preserve">Синий текст на желтом фоне — ячейки для ввода. Черный текст — формулы, их менять не нужно.</t>
  </si>
  <si>
    <t xml:space="preserve">Рекомендации</t>
  </si>
  <si>
    <t xml:space="preserve">• Хотя бы один KPI результата (обычно выполнение плана, 40–50% веса) и хотя бы один KPI активности.</t>
  </si>
  <si>
    <t xml:space="preserve">• Ставьте в матрицу ТП только то, на что он может повлиять. Меняйте веса не чаще раза в квартал.</t>
  </si>
  <si>
    <t xml:space="preserve">• Для KPI в процентах (Strike Rate, OSA, MML) план и факт вводятся как проценты, например 65% и 70%.</t>
  </si>
  <si>
    <t xml:space="preserve">Матрица KPI торгового представителя</t>
  </si>
  <si>
    <t xml:space="preserve">Заполните желтые ячейки. Неиспользуемые KPI удалите или оставьте с весом 0%.</t>
  </si>
  <si>
    <t xml:space="preserve">Оклад, ₽</t>
  </si>
  <si>
    <t xml:space="preserve">Целевая премия (при 100% выполнения), ₽</t>
  </si>
  <si>
    <t xml:space="preserve">Нижний порог выполнения</t>
  </si>
  <si>
    <t xml:space="preserve">ниже порога коэффициент по KPI = 0</t>
  </si>
  <si>
    <t xml:space="preserve">Верхняя граница выполнения</t>
  </si>
  <si>
    <t xml:space="preserve">выше границы выполнение ограничивается</t>
  </si>
  <si>
    <t xml:space="preserve">KPI</t>
  </si>
  <si>
    <t xml:space="preserve">Тип</t>
  </si>
  <si>
    <t xml:space="preserve">Вес</t>
  </si>
  <si>
    <t xml:space="preserve">План</t>
  </si>
  <si>
    <t xml:space="preserve">Факт</t>
  </si>
  <si>
    <t xml:space="preserve">Выполнение</t>
  </si>
  <si>
    <t xml:space="preserve">Коэффициент</t>
  </si>
  <si>
    <t xml:space="preserve">Коэффициент × вес</t>
  </si>
  <si>
    <t xml:space="preserve">Ед. изм. / комментарий</t>
  </si>
  <si>
    <t xml:space="preserve">Выполнение плана продаж</t>
  </si>
  <si>
    <t xml:space="preserve">Результат</t>
  </si>
  <si>
    <t xml:space="preserve">₽ (или шт., л)</t>
  </si>
  <si>
    <t xml:space="preserve">АКБ (активная клиентская база)</t>
  </si>
  <si>
    <t xml:space="preserve">точек с ≥ 1 заказом</t>
  </si>
  <si>
    <t xml:space="preserve">Strike Rate</t>
  </si>
  <si>
    <t xml:space="preserve">Активность</t>
  </si>
  <si>
    <t xml:space="preserve">% визитов с заказом</t>
  </si>
  <si>
    <t xml:space="preserve">Выполнение MML (дистрибуция SKU)</t>
  </si>
  <si>
    <t xml:space="preserve">% позиций MML в точке</t>
  </si>
  <si>
    <t xml:space="preserve">OSA (доступность на полке)</t>
  </si>
  <si>
    <t xml:space="preserve">% позиций в наличии</t>
  </si>
  <si>
    <t xml:space="preserve">Perfect Store Score</t>
  </si>
  <si>
    <t xml:space="preserve">% по анкете аудита</t>
  </si>
  <si>
    <t xml:space="preserve">Выполнение маршрута</t>
  </si>
  <si>
    <t xml:space="preserve">% плановых визитов</t>
  </si>
  <si>
    <t xml:space="preserve">Итого</t>
  </si>
  <si>
    <t xml:space="preserve">Итоговый коэффициент</t>
  </si>
  <si>
    <t xml:space="preserve">Премия, ₽</t>
  </si>
  <si>
    <t xml:space="preserve">Зарплата за месяц (оклад + премия), ₽</t>
  </si>
  <si>
    <t xml:space="preserve">Как считается</t>
  </si>
  <si>
    <t xml:space="preserve">1. Выполнение = Факт / План.</t>
  </si>
  <si>
    <t xml:space="preserve">2. Коэффициент: ниже нижнего порога — 0; от порога до верхней границы — равен выполнению; выше границы — верхняя граница.</t>
  </si>
  <si>
    <t xml:space="preserve">3. Коэффициент × вес по каждому KPI складываются; итог округляется до 0,1%.</t>
  </si>
  <si>
    <t xml:space="preserve">4. Премия = целевая премия × итоговый коэффициент.</t>
  </si>
  <si>
    <t xml:space="preserve">Пример: матрица KPI из статьи</t>
  </si>
  <si>
    <t xml:space="preserve">Условные данные: ТП с территорией 120 точек, период — месяц.</t>
  </si>
  <si>
    <t xml:space="preserve">₽</t>
  </si>
  <si>
    <t xml:space="preserve">266 из 380 визитов с заказом</t>
  </si>
  <si>
    <t xml:space="preserve">в среднем 17 из 20 позиций</t>
  </si>
  <si>
    <t xml:space="preserve">Формула</t>
  </si>
  <si>
    <t xml:space="preserve">Пример из статьи</t>
  </si>
  <si>
    <t xml:space="preserve">Источник данных</t>
  </si>
  <si>
    <t xml:space="preserve">Факт продаж / план продаж × 100%</t>
  </si>
  <si>
    <t xml:space="preserve">2 160 000 / 2 400 000 = 90%</t>
  </si>
  <si>
    <t xml:space="preserve">Заказы, учетная система дистрибьютора или SFA</t>
  </si>
  <si>
    <t xml:space="preserve">АКБ</t>
  </si>
  <si>
    <t xml:space="preserve">Количество точек с ≥ 1 заказом за период (доля: АКБ / все точки × 100%)</t>
  </si>
  <si>
    <t xml:space="preserve">96 точек из 120 = 80%</t>
  </si>
  <si>
    <t xml:space="preserve">История заказов в разрезе клиентов</t>
  </si>
  <si>
    <t xml:space="preserve">Визиты с заказом / все визиты × 100%</t>
  </si>
  <si>
    <t xml:space="preserve">266 / 380 = 70%</t>
  </si>
  <si>
    <t xml:space="preserve">Журнал визитов и заказов (SFA)</t>
  </si>
  <si>
    <t xml:space="preserve">Дистрибуция SKU</t>
  </si>
  <si>
    <t xml:space="preserve">Точки, где есть SKU / все точки территории × 100%</t>
  </si>
  <si>
    <t xml:space="preserve">54 / 120 = 45%</t>
  </si>
  <si>
    <t xml:space="preserve">Отгрузки по точкам, аудит полки</t>
  </si>
  <si>
    <t xml:space="preserve">Выполнение MML</t>
  </si>
  <si>
    <t xml:space="preserve">Позиции MML в точке / все позиции MML × 100% (по территории — среднее)</t>
  </si>
  <si>
    <t xml:space="preserve">17 / 20 = 85%</t>
  </si>
  <si>
    <t xml:space="preserve">Аудит полки, фотоотчеты</t>
  </si>
  <si>
    <t xml:space="preserve">OSA</t>
  </si>
  <si>
    <t xml:space="preserve">Позиции матрицы в наличии на полке / все позиции матрицы × 100%</t>
  </si>
  <si>
    <t xml:space="preserve">18 / 20 = 90%</t>
  </si>
  <si>
    <t xml:space="preserve">Аудит полки, фото, распознавание выкладки</t>
  </si>
  <si>
    <t xml:space="preserve">Σ (оценка критерия × вес критерия), сумма весов 100%</t>
  </si>
  <si>
    <t xml:space="preserve">36% + 24% + 15% + 9% = 84%</t>
  </si>
  <si>
    <t xml:space="preserve">Анкета аудита в точке, фотоотчеты</t>
  </si>
  <si>
    <t xml:space="preserve">Фактические визиты / плановые визиты × 100%</t>
  </si>
  <si>
    <t xml:space="preserve">380 / 400 = 95%</t>
  </si>
  <si>
    <t xml:space="preserve">Маршрутный лист, отметки с GPS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</si>
</sst>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₽&quot;"/>
    <numFmt numFmtId="166" formatCode="0%"/>
    <numFmt numFmtId="167" formatCode="#,##0"/>
    <numFmt numFmtId="168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4E78"/>
        <bgColor rgb="FF003366"/>
      </patternFill>
    </fill>
    <fill>
      <patternFill patternType="solid">
        <fgColor rgb="FFDDEB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00804A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4A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3"/>
    <col collapsed="false" customWidth="true" hidden="false" outlineLevel="0" max="3" min="3" style="0" width="8"/>
    <col collapsed="false" customWidth="true" hidden="false" outlineLevel="0" max="5" min="4" style="0" width="14"/>
    <col collapsed="false" customWidth="true" hidden="false" outlineLevel="0" max="7" min="6" style="0" width="13"/>
    <col collapsed="false" customWidth="true" hidden="false" outlineLevel="0" max="8" min="8" style="0" width="15"/>
    <col collapsed="false" customWidth="true" hidden="false" outlineLevel="0" max="9" min="9" style="0" width="34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  <c r="C4" s="6"/>
    </row>
    <row r="5" customFormat="false" ht="15" hidden="false" customHeight="false" outlineLevel="0" collapsed="false">
      <c r="A5" s="3" t="s">
        <v>17</v>
      </c>
      <c r="C5" s="6"/>
    </row>
    <row r="6" customFormat="false" ht="15" hidden="false" customHeight="false" outlineLevel="0" collapsed="false">
      <c r="A6" s="3" t="s">
        <v>18</v>
      </c>
      <c r="C6" s="7" t="n">
        <v>0.8</v>
      </c>
      <c r="D6" s="2" t="s">
        <v>19</v>
      </c>
    </row>
    <row r="7" customFormat="false" ht="15" hidden="false" customHeight="false" outlineLevel="0" collapsed="false">
      <c r="A7" s="3" t="s">
        <v>20</v>
      </c>
      <c r="C7" s="7" t="n">
        <v>1.2</v>
      </c>
      <c r="D7" s="2" t="s">
        <v>21</v>
      </c>
    </row>
    <row r="9" customFormat="false" ht="30" hidden="false" customHeight="true" outlineLevel="0" collapsed="false">
      <c r="A9" s="8" t="s">
        <v>22</v>
      </c>
      <c r="B9" s="8" t="s">
        <v>23</v>
      </c>
      <c r="C9" s="8" t="s">
        <v>24</v>
      </c>
      <c r="D9" s="8" t="s">
        <v>25</v>
      </c>
      <c r="E9" s="8" t="s">
        <v>26</v>
      </c>
      <c r="F9" s="8" t="s">
        <v>27</v>
      </c>
      <c r="G9" s="8" t="s">
        <v>28</v>
      </c>
      <c r="H9" s="8" t="s">
        <v>29</v>
      </c>
      <c r="I9" s="8" t="s">
        <v>30</v>
      </c>
    </row>
    <row r="10" customFormat="false" ht="15" hidden="false" customHeight="false" outlineLevel="0" collapsed="false">
      <c r="A10" s="9" t="s">
        <v>31</v>
      </c>
      <c r="B10" s="9" t="s">
        <v>32</v>
      </c>
      <c r="C10" s="7"/>
      <c r="D10" s="10"/>
      <c r="E10" s="10"/>
      <c r="F10" s="11" t="str">
        <f aca="false">IF(OR(D10="",E10="",D10=0),"",E10/D10)</f>
        <v/>
      </c>
      <c r="G10" s="11" t="str">
        <f aca="false">IF(F10="","",IF(F10&lt;$C$6,0,MIN(F10,$C$7)))</f>
        <v/>
      </c>
      <c r="H10" s="11" t="n">
        <f aca="false">IF(G10="",0,G10*C10)</f>
        <v>0</v>
      </c>
      <c r="I10" s="12" t="s">
        <v>33</v>
      </c>
    </row>
    <row r="11" customFormat="false" ht="15" hidden="false" customHeight="false" outlineLevel="0" collapsed="false">
      <c r="A11" s="9" t="s">
        <v>34</v>
      </c>
      <c r="B11" s="9" t="s">
        <v>32</v>
      </c>
      <c r="C11" s="7"/>
      <c r="D11" s="10"/>
      <c r="E11" s="10"/>
      <c r="F11" s="11" t="str">
        <f aca="false">IF(OR(D11="",E11="",D11=0),"",E11/D11)</f>
        <v/>
      </c>
      <c r="G11" s="11" t="str">
        <f aca="false">IF(F11="","",IF(F11&lt;$C$6,0,MIN(F11,$C$7)))</f>
        <v/>
      </c>
      <c r="H11" s="11" t="n">
        <f aca="false">IF(G11="",0,G11*C11)</f>
        <v>0</v>
      </c>
      <c r="I11" s="12" t="s">
        <v>35</v>
      </c>
    </row>
    <row r="12" customFormat="false" ht="15" hidden="false" customHeight="false" outlineLevel="0" collapsed="false">
      <c r="A12" s="9" t="s">
        <v>36</v>
      </c>
      <c r="B12" s="9" t="s">
        <v>37</v>
      </c>
      <c r="C12" s="7"/>
      <c r="D12" s="7"/>
      <c r="E12" s="7"/>
      <c r="F12" s="11" t="str">
        <f aca="false">IF(OR(D12="",E12="",D12=0),"",E12/D12)</f>
        <v/>
      </c>
      <c r="G12" s="11" t="str">
        <f aca="false">IF(F12="","",IF(F12&lt;$C$6,0,MIN(F12,$C$7)))</f>
        <v/>
      </c>
      <c r="H12" s="11" t="n">
        <f aca="false">IF(G12="",0,G12*C12)</f>
        <v>0</v>
      </c>
      <c r="I12" s="12" t="s">
        <v>38</v>
      </c>
    </row>
    <row r="13" customFormat="false" ht="15" hidden="false" customHeight="false" outlineLevel="0" collapsed="false">
      <c r="A13" s="9" t="s">
        <v>39</v>
      </c>
      <c r="B13" s="9" t="s">
        <v>32</v>
      </c>
      <c r="C13" s="7"/>
      <c r="D13" s="7"/>
      <c r="E13" s="7"/>
      <c r="F13" s="11" t="str">
        <f aca="false">IF(OR(D13="",E13="",D13=0),"",E13/D13)</f>
        <v/>
      </c>
      <c r="G13" s="11" t="str">
        <f aca="false">IF(F13="","",IF(F13&lt;$C$6,0,MIN(F13,$C$7)))</f>
        <v/>
      </c>
      <c r="H13" s="11" t="n">
        <f aca="false">IF(G13="",0,G13*C13)</f>
        <v>0</v>
      </c>
      <c r="I13" s="12" t="s">
        <v>40</v>
      </c>
    </row>
    <row r="14" customFormat="false" ht="15" hidden="false" customHeight="false" outlineLevel="0" collapsed="false">
      <c r="A14" s="9" t="s">
        <v>41</v>
      </c>
      <c r="B14" s="9" t="s">
        <v>37</v>
      </c>
      <c r="C14" s="7"/>
      <c r="D14" s="7"/>
      <c r="E14" s="7"/>
      <c r="F14" s="11" t="str">
        <f aca="false">IF(OR(D14="",E14="",D14=0),"",E14/D14)</f>
        <v/>
      </c>
      <c r="G14" s="11" t="str">
        <f aca="false">IF(F14="","",IF(F14&lt;$C$6,0,MIN(F14,$C$7)))</f>
        <v/>
      </c>
      <c r="H14" s="11" t="n">
        <f aca="false">IF(G14="",0,G14*C14)</f>
        <v>0</v>
      </c>
      <c r="I14" s="12" t="s">
        <v>42</v>
      </c>
    </row>
    <row r="15" customFormat="false" ht="15" hidden="false" customHeight="false" outlineLevel="0" collapsed="false">
      <c r="A15" s="9" t="s">
        <v>43</v>
      </c>
      <c r="B15" s="9" t="s">
        <v>37</v>
      </c>
      <c r="C15" s="7"/>
      <c r="D15" s="7"/>
      <c r="E15" s="7"/>
      <c r="F15" s="11" t="str">
        <f aca="false">IF(OR(D15="",E15="",D15=0),"",E15/D15)</f>
        <v/>
      </c>
      <c r="G15" s="11" t="str">
        <f aca="false">IF(F15="","",IF(F15&lt;$C$6,0,MIN(F15,$C$7)))</f>
        <v/>
      </c>
      <c r="H15" s="11" t="n">
        <f aca="false">IF(G15="",0,G15*C15)</f>
        <v>0</v>
      </c>
      <c r="I15" s="12" t="s">
        <v>44</v>
      </c>
    </row>
    <row r="16" customFormat="false" ht="15" hidden="false" customHeight="false" outlineLevel="0" collapsed="false">
      <c r="A16" s="9" t="s">
        <v>45</v>
      </c>
      <c r="B16" s="9" t="s">
        <v>37</v>
      </c>
      <c r="C16" s="7"/>
      <c r="D16" s="7"/>
      <c r="E16" s="7"/>
      <c r="F16" s="11" t="str">
        <f aca="false">IF(OR(D16="",E16="",D16=0),"",E16/D16)</f>
        <v/>
      </c>
      <c r="G16" s="11" t="str">
        <f aca="false">IF(F16="","",IF(F16&lt;$C$6,0,MIN(F16,$C$7)))</f>
        <v/>
      </c>
      <c r="H16" s="11" t="n">
        <f aca="false">IF(G16="",0,G16*C16)</f>
        <v>0</v>
      </c>
      <c r="I16" s="12" t="s">
        <v>46</v>
      </c>
    </row>
    <row r="17" customFormat="false" ht="15" hidden="false" customHeight="false" outlineLevel="0" collapsed="false">
      <c r="A17" s="13" t="s">
        <v>47</v>
      </c>
      <c r="B17" s="14"/>
      <c r="C17" s="15" t="n">
        <f aca="false">SUM(C10:C16)</f>
        <v>0</v>
      </c>
      <c r="D17" s="14"/>
      <c r="E17" s="14"/>
      <c r="F17" s="14"/>
      <c r="G17" s="14"/>
      <c r="H17" s="16" t="n">
        <f aca="false">ROUND(SUM(H10:H16),3)</f>
        <v>0</v>
      </c>
      <c r="I17" s="17" t="str">
        <f aca="false">IF(ROUND(C17,4)=1,"Сумма весов = 100% ✓","Проверьте веса: сумма должна быть 100%")</f>
        <v>Проверьте веса: сумма должна быть 100%</v>
      </c>
    </row>
    <row r="19" customFormat="false" ht="15" hidden="false" customHeight="false" outlineLevel="0" collapsed="false">
      <c r="A19" s="4" t="s">
        <v>48</v>
      </c>
      <c r="C19" s="16" t="n">
        <f aca="false">H17</f>
        <v>0</v>
      </c>
    </row>
    <row r="20" customFormat="false" ht="15" hidden="false" customHeight="false" outlineLevel="0" collapsed="false">
      <c r="A20" s="4" t="s">
        <v>49</v>
      </c>
      <c r="C20" s="18" t="n">
        <f aca="false">$C$5*C19</f>
        <v>0</v>
      </c>
    </row>
    <row r="21" customFormat="false" ht="15" hidden="false" customHeight="false" outlineLevel="0" collapsed="false">
      <c r="A21" s="4" t="s">
        <v>50</v>
      </c>
      <c r="C21" s="18" t="n">
        <f aca="false">$C$4+C20</f>
        <v>0</v>
      </c>
    </row>
    <row r="23" customFormat="false" ht="15" hidden="false" customHeight="false" outlineLevel="0" collapsed="false">
      <c r="A23" s="4" t="s">
        <v>51</v>
      </c>
    </row>
    <row r="24" customFormat="false" ht="15" hidden="false" customHeight="false" outlineLevel="0" collapsed="false">
      <c r="A24" s="3" t="s">
        <v>52</v>
      </c>
    </row>
    <row r="25" customFormat="false" ht="15" hidden="false" customHeight="false" outlineLevel="0" collapsed="false">
      <c r="A25" s="3" t="s">
        <v>53</v>
      </c>
    </row>
    <row r="26" customFormat="false" ht="15" hidden="false" customHeight="false" outlineLevel="0" collapsed="false">
      <c r="A26" s="3" t="s">
        <v>54</v>
      </c>
    </row>
    <row r="27" customFormat="false" ht="15" hidden="false" customHeight="false" outlineLevel="0" collapsed="false">
      <c r="A27" s="3" t="s">
        <v>55</v>
      </c>
    </row>
  </sheetData>
  <conditionalFormatting sqref="I17">
    <cfRule type="expression" priority="2" aboveAverage="0" equalAverage="0" bottom="0" percent="0" rank="0" text="" dxfId="0">
      <formula>ROUND($C$17,4)=1</formula>
    </cfRule>
  </conditionalFormatting>
  <dataValidations count="1">
    <dataValidation allowBlank="true" errorStyle="stop" operator="between" showDropDown="false" showErrorMessage="false" showInputMessage="false" sqref="B10:B16" type="list">
      <formula1>"Результат,Активность"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3"/>
    <col collapsed="false" customWidth="true" hidden="false" outlineLevel="0" max="3" min="3" style="0" width="8"/>
    <col collapsed="false" customWidth="true" hidden="false" outlineLevel="0" max="5" min="4" style="0" width="14"/>
    <col collapsed="false" customWidth="true" hidden="false" outlineLevel="0" max="7" min="6" style="0" width="13"/>
    <col collapsed="false" customWidth="true" hidden="false" outlineLevel="0" max="8" min="8" style="0" width="15"/>
    <col collapsed="false" customWidth="true" hidden="false" outlineLevel="0" max="9" min="9" style="0" width="34"/>
  </cols>
  <sheetData>
    <row r="1" customFormat="false" ht="17.3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5" hidden="false" customHeight="false" outlineLevel="0" collapsed="false">
      <c r="A4" s="3" t="s">
        <v>16</v>
      </c>
      <c r="C4" s="6" t="n">
        <v>60000</v>
      </c>
    </row>
    <row r="5" customFormat="false" ht="15" hidden="false" customHeight="false" outlineLevel="0" collapsed="false">
      <c r="A5" s="3" t="s">
        <v>17</v>
      </c>
      <c r="C5" s="6" t="n">
        <v>40000</v>
      </c>
    </row>
    <row r="6" customFormat="false" ht="15" hidden="false" customHeight="false" outlineLevel="0" collapsed="false">
      <c r="A6" s="3" t="s">
        <v>18</v>
      </c>
      <c r="C6" s="7" t="n">
        <v>0.8</v>
      </c>
      <c r="D6" s="2" t="s">
        <v>19</v>
      </c>
    </row>
    <row r="7" customFormat="false" ht="15" hidden="false" customHeight="false" outlineLevel="0" collapsed="false">
      <c r="A7" s="3" t="s">
        <v>20</v>
      </c>
      <c r="C7" s="7" t="n">
        <v>1.2</v>
      </c>
      <c r="D7" s="2" t="s">
        <v>21</v>
      </c>
    </row>
    <row r="9" customFormat="false" ht="30" hidden="false" customHeight="true" outlineLevel="0" collapsed="false">
      <c r="A9" s="8" t="s">
        <v>22</v>
      </c>
      <c r="B9" s="8" t="s">
        <v>23</v>
      </c>
      <c r="C9" s="8" t="s">
        <v>24</v>
      </c>
      <c r="D9" s="8" t="s">
        <v>25</v>
      </c>
      <c r="E9" s="8" t="s">
        <v>26</v>
      </c>
      <c r="F9" s="8" t="s">
        <v>27</v>
      </c>
      <c r="G9" s="8" t="s">
        <v>28</v>
      </c>
      <c r="H9" s="8" t="s">
        <v>29</v>
      </c>
      <c r="I9" s="8" t="s">
        <v>30</v>
      </c>
    </row>
    <row r="10" customFormat="false" ht="15" hidden="false" customHeight="false" outlineLevel="0" collapsed="false">
      <c r="A10" s="9" t="s">
        <v>31</v>
      </c>
      <c r="B10" s="9" t="s">
        <v>32</v>
      </c>
      <c r="C10" s="7" t="n">
        <v>0.4</v>
      </c>
      <c r="D10" s="10" t="n">
        <v>2400000</v>
      </c>
      <c r="E10" s="10" t="n">
        <v>2160000</v>
      </c>
      <c r="F10" s="11" t="n">
        <f aca="false">IF(OR(D10="",E10="",D10=0),"",E10/D10)</f>
        <v>0.9</v>
      </c>
      <c r="G10" s="11" t="n">
        <f aca="false">IF(F10="","",IF(F10&lt;$C$6,0,MIN(F10,$C$7)))</f>
        <v>0.9</v>
      </c>
      <c r="H10" s="11" t="n">
        <f aca="false">IF(G10="",0,G10*C10)</f>
        <v>0.36</v>
      </c>
      <c r="I10" s="12" t="s">
        <v>58</v>
      </c>
    </row>
    <row r="11" customFormat="false" ht="15" hidden="false" customHeight="false" outlineLevel="0" collapsed="false">
      <c r="A11" s="9" t="s">
        <v>34</v>
      </c>
      <c r="B11" s="9" t="s">
        <v>32</v>
      </c>
      <c r="C11" s="7" t="n">
        <v>0.2</v>
      </c>
      <c r="D11" s="10" t="n">
        <v>100</v>
      </c>
      <c r="E11" s="10" t="n">
        <v>96</v>
      </c>
      <c r="F11" s="11" t="n">
        <f aca="false">IF(OR(D11="",E11="",D11=0),"",E11/D11)</f>
        <v>0.96</v>
      </c>
      <c r="G11" s="11" t="n">
        <f aca="false">IF(F11="","",IF(F11&lt;$C$6,0,MIN(F11,$C$7)))</f>
        <v>0.96</v>
      </c>
      <c r="H11" s="11" t="n">
        <f aca="false">IF(G11="",0,G11*C11)</f>
        <v>0.192</v>
      </c>
      <c r="I11" s="12" t="s">
        <v>35</v>
      </c>
    </row>
    <row r="12" customFormat="false" ht="15" hidden="false" customHeight="false" outlineLevel="0" collapsed="false">
      <c r="A12" s="9" t="s">
        <v>36</v>
      </c>
      <c r="B12" s="9" t="s">
        <v>37</v>
      </c>
      <c r="C12" s="7" t="n">
        <v>0.2</v>
      </c>
      <c r="D12" s="7" t="n">
        <v>0.65</v>
      </c>
      <c r="E12" s="7" t="n">
        <v>0.7</v>
      </c>
      <c r="F12" s="11" t="n">
        <f aca="false">IF(OR(D12="",E12="",D12=0),"",E12/D12)</f>
        <v>1.07692307692308</v>
      </c>
      <c r="G12" s="11" t="n">
        <f aca="false">IF(F12="","",IF(F12&lt;$C$6,0,MIN(F12,$C$7)))</f>
        <v>1.07692307692308</v>
      </c>
      <c r="H12" s="11" t="n">
        <f aca="false">IF(G12="",0,G12*C12)</f>
        <v>0.215384615384615</v>
      </c>
      <c r="I12" s="12" t="s">
        <v>59</v>
      </c>
    </row>
    <row r="13" customFormat="false" ht="15" hidden="false" customHeight="false" outlineLevel="0" collapsed="false">
      <c r="A13" s="9" t="s">
        <v>39</v>
      </c>
      <c r="B13" s="9" t="s">
        <v>32</v>
      </c>
      <c r="C13" s="7" t="n">
        <v>0.2</v>
      </c>
      <c r="D13" s="7" t="n">
        <v>0.9</v>
      </c>
      <c r="E13" s="7" t="n">
        <v>0.85</v>
      </c>
      <c r="F13" s="11" t="n">
        <f aca="false">IF(OR(D13="",E13="",D13=0),"",E13/D13)</f>
        <v>0.944444444444444</v>
      </c>
      <c r="G13" s="11" t="n">
        <f aca="false">IF(F13="","",IF(F13&lt;$C$6,0,MIN(F13,$C$7)))</f>
        <v>0.944444444444444</v>
      </c>
      <c r="H13" s="11" t="n">
        <f aca="false">IF(G13="",0,G13*C13)</f>
        <v>0.188888888888889</v>
      </c>
      <c r="I13" s="12" t="s">
        <v>60</v>
      </c>
    </row>
    <row r="14" customFormat="false" ht="15" hidden="false" customHeight="false" outlineLevel="0" collapsed="false">
      <c r="A14" s="13" t="s">
        <v>47</v>
      </c>
      <c r="B14" s="14"/>
      <c r="C14" s="15" t="n">
        <f aca="false">SUM(C10:C13)</f>
        <v>1</v>
      </c>
      <c r="D14" s="14"/>
      <c r="E14" s="14"/>
      <c r="F14" s="14"/>
      <c r="G14" s="14"/>
      <c r="H14" s="16" t="n">
        <f aca="false">ROUND(SUM(H10:H13),3)</f>
        <v>0.956</v>
      </c>
      <c r="I14" s="17" t="str">
        <f aca="false">IF(ROUND(C14,4)=1,"Сумма весов = 100% ✓","Проверьте веса: сумма должна быть 100%")</f>
        <v>Сумма весов = 100% ✓</v>
      </c>
    </row>
    <row r="16" customFormat="false" ht="15" hidden="false" customHeight="false" outlineLevel="0" collapsed="false">
      <c r="A16" s="4" t="s">
        <v>48</v>
      </c>
      <c r="C16" s="16" t="n">
        <f aca="false">H14</f>
        <v>0.956</v>
      </c>
    </row>
    <row r="17" customFormat="false" ht="15" hidden="false" customHeight="false" outlineLevel="0" collapsed="false">
      <c r="A17" s="4" t="s">
        <v>49</v>
      </c>
      <c r="C17" s="18" t="n">
        <f aca="false">$C$5*C16</f>
        <v>38240</v>
      </c>
    </row>
    <row r="18" customFormat="false" ht="15" hidden="false" customHeight="false" outlineLevel="0" collapsed="false">
      <c r="A18" s="4" t="s">
        <v>50</v>
      </c>
      <c r="C18" s="18" t="n">
        <f aca="false">$C$4+C17</f>
        <v>98240</v>
      </c>
    </row>
    <row r="20" customFormat="false" ht="15" hidden="false" customHeight="false" outlineLevel="0" collapsed="false">
      <c r="A20" s="4" t="s">
        <v>51</v>
      </c>
    </row>
    <row r="21" customFormat="false" ht="15" hidden="false" customHeight="false" outlineLevel="0" collapsed="false">
      <c r="A21" s="3" t="s">
        <v>52</v>
      </c>
    </row>
    <row r="22" customFormat="false" ht="15" hidden="false" customHeight="false" outlineLevel="0" collapsed="false">
      <c r="A22" s="3" t="s">
        <v>53</v>
      </c>
    </row>
    <row r="23" customFormat="false" ht="15" hidden="false" customHeight="false" outlineLevel="0" collapsed="false">
      <c r="A23" s="3" t="s">
        <v>54</v>
      </c>
    </row>
    <row r="24" customFormat="false" ht="15" hidden="false" customHeight="false" outlineLevel="0" collapsed="false">
      <c r="A24" s="3" t="s">
        <v>55</v>
      </c>
    </row>
  </sheetData>
  <conditionalFormatting sqref="I14">
    <cfRule type="expression" priority="2" aboveAverage="0" equalAverage="0" bottom="0" percent="0" rank="0" text="" dxfId="0">
      <formula>ROUND($C$14,4)=1</formula>
    </cfRule>
  </conditionalFormatting>
  <dataValidations count="1">
    <dataValidation allowBlank="true" errorStyle="stop" operator="between" showDropDown="false" showErrorMessage="false" showInputMessage="false" sqref="B10:B13" type="list">
      <formula1>"Результат,Активность"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48"/>
    <col collapsed="false" customWidth="true" hidden="false" outlineLevel="0" max="4" min="4" style="0" width="28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9" t="s">
        <v>22</v>
      </c>
      <c r="B1" s="19" t="s">
        <v>23</v>
      </c>
      <c r="C1" s="19" t="s">
        <v>61</v>
      </c>
      <c r="D1" s="19" t="s">
        <v>62</v>
      </c>
      <c r="E1" s="19" t="s">
        <v>63</v>
      </c>
    </row>
    <row r="2" customFormat="false" ht="23.85" hidden="false" customHeight="false" outlineLevel="0" collapsed="false">
      <c r="A2" s="20" t="s">
        <v>31</v>
      </c>
      <c r="B2" s="21" t="s">
        <v>32</v>
      </c>
      <c r="C2" s="21" t="s">
        <v>64</v>
      </c>
      <c r="D2" s="21" t="s">
        <v>65</v>
      </c>
      <c r="E2" s="21" t="s">
        <v>66</v>
      </c>
    </row>
    <row r="3" customFormat="false" ht="23.85" hidden="false" customHeight="false" outlineLevel="0" collapsed="false">
      <c r="A3" s="20" t="s">
        <v>67</v>
      </c>
      <c r="B3" s="21" t="s">
        <v>32</v>
      </c>
      <c r="C3" s="21" t="s">
        <v>68</v>
      </c>
      <c r="D3" s="21" t="s">
        <v>69</v>
      </c>
      <c r="E3" s="21" t="s">
        <v>70</v>
      </c>
    </row>
    <row r="4" customFormat="false" ht="15" hidden="false" customHeight="false" outlineLevel="0" collapsed="false">
      <c r="A4" s="20" t="s">
        <v>36</v>
      </c>
      <c r="B4" s="21" t="s">
        <v>37</v>
      </c>
      <c r="C4" s="21" t="s">
        <v>71</v>
      </c>
      <c r="D4" s="21" t="s">
        <v>72</v>
      </c>
      <c r="E4" s="21" t="s">
        <v>73</v>
      </c>
    </row>
    <row r="5" customFormat="false" ht="15" hidden="false" customHeight="false" outlineLevel="0" collapsed="false">
      <c r="A5" s="20" t="s">
        <v>74</v>
      </c>
      <c r="B5" s="21" t="s">
        <v>32</v>
      </c>
      <c r="C5" s="21" t="s">
        <v>75</v>
      </c>
      <c r="D5" s="21" t="s">
        <v>76</v>
      </c>
      <c r="E5" s="21" t="s">
        <v>77</v>
      </c>
    </row>
    <row r="6" customFormat="false" ht="23.85" hidden="false" customHeight="false" outlineLevel="0" collapsed="false">
      <c r="A6" s="20" t="s">
        <v>78</v>
      </c>
      <c r="B6" s="21" t="s">
        <v>32</v>
      </c>
      <c r="C6" s="21" t="s">
        <v>79</v>
      </c>
      <c r="D6" s="21" t="s">
        <v>80</v>
      </c>
      <c r="E6" s="21" t="s">
        <v>81</v>
      </c>
    </row>
    <row r="7" customFormat="false" ht="23.85" hidden="false" customHeight="false" outlineLevel="0" collapsed="false">
      <c r="A7" s="20" t="s">
        <v>82</v>
      </c>
      <c r="B7" s="21" t="s">
        <v>37</v>
      </c>
      <c r="C7" s="21" t="s">
        <v>83</v>
      </c>
      <c r="D7" s="21" t="s">
        <v>84</v>
      </c>
      <c r="E7" s="21" t="s">
        <v>85</v>
      </c>
    </row>
    <row r="8" customFormat="false" ht="15" hidden="false" customHeight="false" outlineLevel="0" collapsed="false">
      <c r="A8" s="20" t="s">
        <v>43</v>
      </c>
      <c r="B8" s="21" t="s">
        <v>37</v>
      </c>
      <c r="C8" s="21" t="s">
        <v>86</v>
      </c>
      <c r="D8" s="21" t="s">
        <v>87</v>
      </c>
      <c r="E8" s="21" t="s">
        <v>88</v>
      </c>
    </row>
    <row r="9" customFormat="false" ht="15" hidden="false" customHeight="false" outlineLevel="0" collapsed="false">
      <c r="A9" s="20" t="s">
        <v>45</v>
      </c>
      <c r="B9" s="21" t="s">
        <v>37</v>
      </c>
      <c r="C9" s="21" t="s">
        <v>89</v>
      </c>
      <c r="D9" s="21" t="s">
        <v>90</v>
      </c>
      <c r="E9" s="21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2026-10-20T14:53:47Z</dcterms:created>
  <dc:creator>openpyxl</dc:creator>
  <dc:description/>
  <dc:language>en-US</dc:language>
  <cp:lastModifiedBy/>
  <dcterms:modified xsi:type="dcterms:W3CDTF">2026-10-20T14:53:47Z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